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AppData\Roaming\VNPT Plugin\Files\FileTemp\"/>
    </mc:Choice>
  </mc:AlternateContent>
  <xr:revisionPtr revIDLastSave="0" documentId="13_ncr:1_{DFE27092-26BB-4A8B-820F-FDA03095CEFD}" xr6:coauthVersionLast="47" xr6:coauthVersionMax="47" xr10:uidLastSave="{00000000-0000-0000-0000-000000000000}"/>
  <bookViews>
    <workbookView xWindow="-120" yWindow="-120" windowWidth="24240" windowHeight="13140" activeTab="1" xr2:uid="{7BF9C62F-8762-49F9-B153-1B1C48A009D0}"/>
  </bookViews>
  <sheets>
    <sheet name="bieu tk NQ 49" sheetId="1" r:id="rId1"/>
    <sheet name="Khái toán kinh phí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G9" i="2" s="1"/>
  <c r="D10" i="2"/>
  <c r="H10" i="2" s="1"/>
  <c r="D11" i="2"/>
  <c r="H11" i="2" s="1"/>
  <c r="D12" i="2"/>
  <c r="G12" i="2" s="1"/>
  <c r="D13" i="2"/>
  <c r="E13" i="2" s="1"/>
  <c r="D14" i="2"/>
  <c r="F14" i="2" s="1"/>
  <c r="D15" i="2"/>
  <c r="G15" i="2" s="1"/>
  <c r="E9" i="2" l="1"/>
  <c r="E10" i="2"/>
  <c r="E11" i="2"/>
  <c r="E12" i="2"/>
  <c r="F13" i="2"/>
  <c r="G14" i="2"/>
  <c r="F9" i="2"/>
  <c r="F10" i="2"/>
  <c r="F11" i="2"/>
  <c r="F12" i="2"/>
  <c r="G13" i="2"/>
  <c r="E15" i="2"/>
  <c r="H9" i="2"/>
  <c r="G10" i="2"/>
  <c r="G11" i="2"/>
  <c r="E14" i="2"/>
  <c r="F15" i="2"/>
  <c r="H8" i="2"/>
  <c r="G8" i="2"/>
  <c r="F8" i="2"/>
  <c r="E8" i="2"/>
  <c r="D8" i="2" l="1"/>
  <c r="I51" i="1"/>
  <c r="D56" i="1"/>
  <c r="F56" i="1"/>
  <c r="H56" i="1"/>
  <c r="I15" i="1" l="1"/>
  <c r="I9" i="1" l="1"/>
  <c r="I10" i="1"/>
  <c r="I31" i="1"/>
  <c r="I49" i="1"/>
  <c r="I48" i="1"/>
  <c r="I46" i="1"/>
  <c r="I45" i="1"/>
  <c r="I43" i="1"/>
  <c r="I42" i="1"/>
  <c r="I40" i="1"/>
  <c r="I39" i="1"/>
  <c r="I37" i="1"/>
  <c r="I36" i="1"/>
  <c r="I34" i="1"/>
  <c r="I33" i="1"/>
  <c r="I30" i="1"/>
  <c r="I28" i="1"/>
  <c r="I27" i="1"/>
  <c r="I25" i="1"/>
  <c r="I24" i="1"/>
  <c r="I16" i="1"/>
  <c r="I22" i="1"/>
  <c r="I21" i="1"/>
  <c r="I19" i="1"/>
  <c r="I18" i="1"/>
  <c r="I13" i="1"/>
  <c r="I12" i="1"/>
  <c r="I56" i="1" l="1"/>
</calcChain>
</file>

<file path=xl/sharedStrings.xml><?xml version="1.0" encoding="utf-8"?>
<sst xmlns="http://schemas.openxmlformats.org/spreadsheetml/2006/main" count="99" uniqueCount="60">
  <si>
    <t xml:space="preserve">                  BIỂU SỐ LIỆU XÂY DỰNG, BAN HÀNH VĂN BẢN QUY PHẠM PHÁP LUẬT </t>
  </si>
  <si>
    <t>STT</t>
  </si>
  <si>
    <t>Đơn vị báo cáo</t>
  </si>
  <si>
    <t>Năm 2023</t>
  </si>
  <si>
    <t>Năm 2024</t>
  </si>
  <si>
    <t>Năm 2025</t>
  </si>
  <si>
    <t>Tổng số kinh phí thực hiện</t>
  </si>
  <si>
    <t>Số lượng văn bản QPPL được ban hành</t>
  </si>
  <si>
    <t>Kinh phí quyết toán</t>
  </si>
  <si>
    <t>15=5+8+11+11</t>
  </si>
  <si>
    <t>Sở Nội vụ</t>
  </si>
  <si>
    <t>Văn bản ban hành mới/thay thế</t>
  </si>
  <si>
    <t>Văn bản sửa đổi, bổ sung</t>
  </si>
  <si>
    <t>Sở  Dân tộc và Tôn giáo</t>
  </si>
  <si>
    <t>Sở giáo dục và Đào tạo</t>
  </si>
  <si>
    <t>Sở Khoa học và Công Nghệ</t>
  </si>
  <si>
    <t>Sở Ngoại vụ</t>
  </si>
  <si>
    <t>Sở Văn hóa, Thể thao và Du lịch</t>
  </si>
  <si>
    <t>Sở Xây dựng</t>
  </si>
  <si>
    <t>Sở Nông nghiệp và Môi trường</t>
  </si>
  <si>
    <t>Sở Y tế</t>
  </si>
  <si>
    <t>Thanh tra tỉnh</t>
  </si>
  <si>
    <t>Sở Tư pháp</t>
  </si>
  <si>
    <t>Ban Quản lý Khu kinh tế</t>
  </si>
  <si>
    <t>Công an tỉnh</t>
  </si>
  <si>
    <t>Sở Công Thương</t>
  </si>
  <si>
    <t>CẤP TỈNH</t>
  </si>
  <si>
    <t>II</t>
  </si>
  <si>
    <t>Sở Tài chính</t>
  </si>
  <si>
    <t>DỰ TOÁN TỔNG KINH PHÍ THỰC HIỆN XÂY DỰNG NGHỊ QUYẾT TRÊN ĐỊA BÀN TOÀN TỈNH 01 NĂM</t>
  </si>
  <si>
    <t>Nội dung</t>
  </si>
  <si>
    <t>Số lượng</t>
  </si>
  <si>
    <t>Tổng mức chi</t>
  </si>
  <si>
    <t xml:space="preserve">Cơ quan chủ trì soạn thảo </t>
  </si>
  <si>
    <t xml:space="preserve">Cơ quan thẩm định </t>
  </si>
  <si>
    <t xml:space="preserve">Cơ quan thẩm tra </t>
  </si>
  <si>
    <t>Nhiệm vụ tổng hợp, rà soát hồ sơ trình UBND, Chủ tịch UBND</t>
  </si>
  <si>
    <t>A</t>
  </si>
  <si>
    <t>Nghị quyết của Hội đồng nhân dân tỉnh được ban hành mới hoặc thay thế</t>
  </si>
  <si>
    <t xml:space="preserve">Nghị quyết của Hội đồng nhân dân tỉnh bãi bỏ một phần hoặc toàn bộ </t>
  </si>
  <si>
    <t>Nghị quyết của Hội đồng nhân dân sửa đổi, bổ sung</t>
  </si>
  <si>
    <t xml:space="preserve">Quyết định của Ủy ban nhân dân được ban hành mới hoặc thay thế </t>
  </si>
  <si>
    <t>-</t>
  </si>
  <si>
    <t xml:space="preserve"> Quyết định của Ủy ban nhân dân sửa đổi, bổ sung</t>
  </si>
  <si>
    <t>Hội đồng nhân dân tỉnh</t>
  </si>
  <si>
    <t xml:space="preserve"> Quyết định của Ủy ban nhân dân bãi bỏ một phần hoặc toàn bộ</t>
  </si>
  <si>
    <t xml:space="preserve"> Quyết định của Chủ tịch Ủy ban nhân dân </t>
  </si>
  <si>
    <t>Trong đó</t>
  </si>
  <si>
    <t>Đơn vị tính:  triệu đồng</t>
  </si>
  <si>
    <t>Tổng</t>
  </si>
  <si>
    <t>ĐVT: triệu đồng</t>
  </si>
  <si>
    <t>VÀ KINH PHÍ THỰC HIỆN TỪ NĂM 2023-2025</t>
  </si>
  <si>
    <t>20 nghị quyết x 75.000.000đ/dự thảo</t>
  </si>
  <si>
    <t>02 nghị quyết x 23.000.000đ/dự thảo</t>
  </si>
  <si>
    <t>12 nghị quyết x 45.000.000đ/dự thảo</t>
  </si>
  <si>
    <t>54 quyết định x 30.000.000đ/dự thảo</t>
  </si>
  <si>
    <t>05 quyết định x 15.000.000đ/dự thảo</t>
  </si>
  <si>
    <t>12 quyết định x 18.000.000đ/dự thảo</t>
  </si>
  <si>
    <t>09 quyết định x 9.000.000đ/dự thảo</t>
  </si>
  <si>
    <t>Tổng cộng: 4.078.000.000 (Bốn tỷ không trăm bảy mươi tám triệu đồng chẵn).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</si>
</sst>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₫_-;\-* #,##0.00\ _₫_-;_-* &quot;-&quot;??\ _₫_-;_-@_-"/>
    <numFmt numFmtId="165" formatCode="_-* #,##0.00_V_N_D_-;_-* #,##0.00_V_N_D\-;_-* &quot;-&quot;??_V_N_D_-;_-@_-"/>
    <numFmt numFmtId="166" formatCode="###\ ###\ ###\ ###"/>
    <numFmt numFmtId="167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sz val="8"/>
      <name val="Calibri"/>
      <family val="2"/>
      <scheme val="minor"/>
    </font>
    <font>
      <b/>
      <sz val="13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7" fillId="0" borderId="0" xfId="3" applyFont="1" applyAlignment="1">
      <alignment vertical="center"/>
    </xf>
    <xf numFmtId="0" fontId="11" fillId="0" borderId="0" xfId="0" applyFont="1"/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66" fontId="8" fillId="0" borderId="1" xfId="0" applyNumberFormat="1" applyFont="1" applyBorder="1" applyAlignment="1">
      <alignment wrapText="1"/>
    </xf>
    <xf numFmtId="0" fontId="8" fillId="0" borderId="6" xfId="0" applyFont="1" applyBorder="1" applyAlignment="1">
      <alignment horizontal="center" wrapText="1"/>
    </xf>
    <xf numFmtId="166" fontId="8" fillId="0" borderId="7" xfId="0" applyNumberFormat="1" applyFont="1" applyBorder="1" applyAlignment="1">
      <alignment wrapText="1"/>
    </xf>
    <xf numFmtId="0" fontId="8" fillId="0" borderId="8" xfId="0" quotePrefix="1" applyFont="1" applyBorder="1" applyAlignment="1">
      <alignment horizontal="left" wrapText="1"/>
    </xf>
    <xf numFmtId="0" fontId="8" fillId="0" borderId="9" xfId="0" applyFont="1" applyBorder="1" applyAlignment="1">
      <alignment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166" fontId="8" fillId="0" borderId="7" xfId="0" quotePrefix="1" applyNumberFormat="1" applyFont="1" applyBorder="1" applyAlignment="1">
      <alignment horizontal="center" wrapText="1"/>
    </xf>
    <xf numFmtId="166" fontId="8" fillId="0" borderId="1" xfId="0" quotePrefix="1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66" fontId="2" fillId="0" borderId="0" xfId="0" applyNumberFormat="1" applyFont="1" applyAlignment="1">
      <alignment wrapText="1"/>
    </xf>
    <xf numFmtId="0" fontId="2" fillId="0" borderId="1" xfId="0" quotePrefix="1" applyFont="1" applyBorder="1" applyAlignment="1">
      <alignment horizontal="center" wrapText="1"/>
    </xf>
    <xf numFmtId="0" fontId="2" fillId="0" borderId="3" xfId="0" quotePrefix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0" borderId="0" xfId="0" quotePrefix="1" applyFont="1" applyAlignment="1">
      <alignment wrapText="1"/>
    </xf>
    <xf numFmtId="0" fontId="6" fillId="0" borderId="0" xfId="0" applyFont="1" applyAlignment="1">
      <alignment vertical="justify" wrapText="1"/>
    </xf>
    <xf numFmtId="166" fontId="6" fillId="0" borderId="0" xfId="0" applyNumberFormat="1" applyFont="1" applyAlignment="1">
      <alignment wrapText="1"/>
    </xf>
    <xf numFmtId="0" fontId="6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3" fontId="10" fillId="0" borderId="1" xfId="3" applyNumberFormat="1" applyFont="1" applyBorder="1" applyAlignment="1">
      <alignment horizontal="center" vertical="center" wrapText="1"/>
    </xf>
    <xf numFmtId="0" fontId="10" fillId="0" borderId="1" xfId="0" applyFont="1" applyBorder="1"/>
    <xf numFmtId="0" fontId="9" fillId="0" borderId="1" xfId="0" applyFont="1" applyBorder="1"/>
    <xf numFmtId="3" fontId="9" fillId="0" borderId="1" xfId="0" applyNumberFormat="1" applyFont="1" applyBorder="1"/>
    <xf numFmtId="0" fontId="11" fillId="0" borderId="0" xfId="0" applyFont="1" applyAlignment="1">
      <alignment wrapText="1"/>
    </xf>
    <xf numFmtId="16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right" vertical="center" wrapText="1"/>
    </xf>
    <xf numFmtId="0" fontId="9" fillId="0" borderId="0" xfId="0" applyFont="1"/>
    <xf numFmtId="3" fontId="9" fillId="0" borderId="0" xfId="0" applyNumberFormat="1" applyFont="1"/>
    <xf numFmtId="43" fontId="10" fillId="0" borderId="1" xfId="8" applyFont="1" applyBorder="1"/>
    <xf numFmtId="0" fontId="19" fillId="0" borderId="0" xfId="0" applyFont="1"/>
    <xf numFmtId="0" fontId="8" fillId="0" borderId="1" xfId="3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1" xfId="3" applyFont="1" applyBorder="1" applyAlignment="1">
      <alignment horizontal="left" vertical="center" wrapText="1"/>
    </xf>
    <xf numFmtId="3" fontId="9" fillId="0" borderId="1" xfId="3" applyNumberFormat="1" applyFont="1" applyBorder="1" applyAlignment="1">
      <alignment vertical="center" wrapText="1"/>
    </xf>
    <xf numFmtId="0" fontId="9" fillId="0" borderId="1" xfId="3" applyFont="1" applyBorder="1" applyAlignment="1">
      <alignment vertical="center" wrapText="1"/>
    </xf>
    <xf numFmtId="0" fontId="8" fillId="0" borderId="1" xfId="3" applyFont="1" applyBorder="1" applyAlignment="1">
      <alignment horizontal="left" wrapText="1"/>
    </xf>
    <xf numFmtId="0" fontId="10" fillId="0" borderId="1" xfId="3" applyFont="1" applyBorder="1" applyAlignment="1">
      <alignment horizontal="left" wrapText="1"/>
    </xf>
    <xf numFmtId="3" fontId="9" fillId="0" borderId="1" xfId="3" applyNumberFormat="1" applyFont="1" applyBorder="1" applyAlignment="1">
      <alignment horizontal="right" wrapText="1"/>
    </xf>
    <xf numFmtId="0" fontId="9" fillId="0" borderId="1" xfId="3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6" fillId="0" borderId="1" xfId="3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wrapText="1"/>
    </xf>
    <xf numFmtId="1" fontId="11" fillId="0" borderId="1" xfId="0" applyNumberFormat="1" applyFont="1" applyBorder="1" applyAlignment="1">
      <alignment wrapText="1"/>
    </xf>
    <xf numFmtId="167" fontId="0" fillId="0" borderId="0" xfId="0" applyNumberFormat="1" applyAlignment="1">
      <alignment wrapText="1"/>
    </xf>
    <xf numFmtId="10" fontId="0" fillId="0" borderId="0" xfId="7" applyNumberFormat="1" applyFont="1" applyAlignment="1">
      <alignment wrapText="1"/>
    </xf>
    <xf numFmtId="0" fontId="7" fillId="0" borderId="0" xfId="3" applyFont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7" fillId="0" borderId="0" xfId="0" quotePrefix="1" applyFont="1" applyAlignment="1">
      <alignment horizontal="left" wrapText="1"/>
    </xf>
    <xf numFmtId="1" fontId="7" fillId="0" borderId="0" xfId="0" applyNumberFormat="1" applyFont="1" applyAlignment="1">
      <alignment horizontal="left" wrapText="1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9">
    <cellStyle name="Comma" xfId="8" builtinId="3"/>
    <cellStyle name="Comma 2" xfId="6" xr:uid="{4FC09178-460E-473A-B77F-9B013317EA60}"/>
    <cellStyle name="Comma 3" xfId="5" xr:uid="{0BBFEFAA-30B7-4684-A70F-F86B645BA776}"/>
    <cellStyle name="Comma 4" xfId="2" xr:uid="{CBE711E5-CCB8-4931-81AF-A652F1E35890}"/>
    <cellStyle name="Normal" xfId="0" builtinId="0"/>
    <cellStyle name="Normal 2" xfId="3" xr:uid="{97F5EC0B-6B0D-4A50-9F2D-B6F441217639}"/>
    <cellStyle name="Normal 3" xfId="4" xr:uid="{DAF11C5C-84EB-4392-B178-A3DE75FA1173}"/>
    <cellStyle name="Normal 4" xfId="1" xr:uid="{BC8D6D56-E1CF-45B8-8B8B-15FD3C0332CA}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08835-1429-44A0-B6A5-5ACE04CA11BB}">
  <dimension ref="A1:J57"/>
  <sheetViews>
    <sheetView topLeftCell="A40" zoomScale="140" zoomScaleNormal="140" workbookViewId="0">
      <selection activeCell="H9" sqref="H9"/>
    </sheetView>
  </sheetViews>
  <sheetFormatPr defaultColWidth="9.140625" defaultRowHeight="15" x14ac:dyDescent="0.25"/>
  <cols>
    <col min="1" max="1" width="5" style="1" customWidth="1"/>
    <col min="2" max="2" width="33.140625" style="1" customWidth="1"/>
    <col min="3" max="3" width="10.28515625" style="1" customWidth="1"/>
    <col min="4" max="4" width="11" style="1" customWidth="1"/>
    <col min="5" max="5" width="12.42578125" style="1" customWidth="1"/>
    <col min="6" max="6" width="11.42578125" style="1" customWidth="1"/>
    <col min="7" max="7" width="9.140625" style="1"/>
    <col min="8" max="8" width="11.28515625" style="1" customWidth="1"/>
    <col min="9" max="9" width="23.5703125" style="1" customWidth="1"/>
    <col min="10" max="16384" width="9.140625" style="1"/>
  </cols>
  <sheetData>
    <row r="1" spans="1:10" ht="18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2"/>
    </row>
    <row r="2" spans="1:10" ht="18.75" x14ac:dyDescent="0.25">
      <c r="A2" s="69" t="s">
        <v>51</v>
      </c>
      <c r="B2" s="69"/>
      <c r="C2" s="69"/>
      <c r="D2" s="69"/>
      <c r="E2" s="69"/>
      <c r="F2" s="69"/>
      <c r="G2" s="69"/>
      <c r="H2" s="69"/>
      <c r="I2" s="69"/>
    </row>
    <row r="3" spans="1:10" x14ac:dyDescent="0.25">
      <c r="I3" s="49" t="s">
        <v>50</v>
      </c>
    </row>
    <row r="4" spans="1:10" ht="15.75" x14ac:dyDescent="0.25">
      <c r="A4" s="71" t="s">
        <v>1</v>
      </c>
      <c r="B4" s="71" t="s">
        <v>2</v>
      </c>
      <c r="C4" s="73" t="s">
        <v>3</v>
      </c>
      <c r="D4" s="74"/>
      <c r="E4" s="73" t="s">
        <v>4</v>
      </c>
      <c r="F4" s="74"/>
      <c r="G4" s="73" t="s">
        <v>5</v>
      </c>
      <c r="H4" s="74"/>
      <c r="I4" s="70" t="s">
        <v>6</v>
      </c>
    </row>
    <row r="5" spans="1:10" ht="110.25" x14ac:dyDescent="0.25">
      <c r="A5" s="72"/>
      <c r="B5" s="72"/>
      <c r="C5" s="34" t="s">
        <v>7</v>
      </c>
      <c r="D5" s="34" t="s">
        <v>8</v>
      </c>
      <c r="E5" s="34" t="s">
        <v>7</v>
      </c>
      <c r="F5" s="34" t="s">
        <v>8</v>
      </c>
      <c r="G5" s="34" t="s">
        <v>7</v>
      </c>
      <c r="H5" s="34" t="s">
        <v>8</v>
      </c>
      <c r="I5" s="70"/>
    </row>
    <row r="6" spans="1:10" x14ac:dyDescent="0.25">
      <c r="A6" s="35">
        <v>1</v>
      </c>
      <c r="B6" s="35">
        <v>2</v>
      </c>
      <c r="C6" s="35">
        <v>3</v>
      </c>
      <c r="D6" s="35">
        <v>5</v>
      </c>
      <c r="E6" s="35">
        <v>6</v>
      </c>
      <c r="F6" s="35">
        <v>8</v>
      </c>
      <c r="G6" s="35">
        <v>9</v>
      </c>
      <c r="H6" s="35">
        <v>11</v>
      </c>
      <c r="I6" s="35" t="s">
        <v>9</v>
      </c>
    </row>
    <row r="7" spans="1:10" s="3" customFormat="1" ht="14.25" x14ac:dyDescent="0.2">
      <c r="A7" s="36" t="s">
        <v>27</v>
      </c>
      <c r="B7" s="36" t="s">
        <v>26</v>
      </c>
      <c r="C7" s="36">
        <v>64</v>
      </c>
      <c r="D7" s="36"/>
      <c r="E7" s="36">
        <v>108</v>
      </c>
      <c r="F7" s="36"/>
      <c r="G7" s="36">
        <v>111</v>
      </c>
      <c r="H7" s="36"/>
      <c r="I7" s="36"/>
    </row>
    <row r="8" spans="1:10" x14ac:dyDescent="0.25">
      <c r="A8" s="36">
        <v>1</v>
      </c>
      <c r="B8" s="36" t="s">
        <v>22</v>
      </c>
      <c r="C8" s="37"/>
      <c r="D8" s="36"/>
      <c r="E8" s="37"/>
      <c r="F8" s="36"/>
      <c r="G8" s="37"/>
      <c r="H8" s="36"/>
      <c r="I8" s="37"/>
    </row>
    <row r="9" spans="1:10" ht="15.75" x14ac:dyDescent="0.25">
      <c r="A9" s="53"/>
      <c r="B9" s="50" t="s">
        <v>11</v>
      </c>
      <c r="C9" s="54">
        <v>3</v>
      </c>
      <c r="D9" s="55">
        <v>55.2</v>
      </c>
      <c r="E9" s="54">
        <v>3</v>
      </c>
      <c r="F9" s="55">
        <v>54.6</v>
      </c>
      <c r="G9" s="54">
        <v>3</v>
      </c>
      <c r="H9" s="55">
        <v>54</v>
      </c>
      <c r="I9" s="54">
        <f>D9+F9+H9</f>
        <v>163.80000000000001</v>
      </c>
    </row>
    <row r="10" spans="1:10" s="60" customFormat="1" ht="15.75" x14ac:dyDescent="0.25">
      <c r="A10" s="57"/>
      <c r="B10" s="56" t="s">
        <v>12</v>
      </c>
      <c r="C10" s="58">
        <v>0</v>
      </c>
      <c r="D10" s="59">
        <v>0</v>
      </c>
      <c r="E10" s="58">
        <v>0</v>
      </c>
      <c r="F10" s="59">
        <v>0</v>
      </c>
      <c r="G10" s="58">
        <v>0</v>
      </c>
      <c r="H10" s="59">
        <v>0</v>
      </c>
      <c r="I10" s="58">
        <f>D10+F10+H10</f>
        <v>0</v>
      </c>
    </row>
    <row r="11" spans="1:10" x14ac:dyDescent="0.25">
      <c r="A11" s="51">
        <v>2</v>
      </c>
      <c r="B11" s="51" t="s">
        <v>10</v>
      </c>
      <c r="C11" s="39"/>
      <c r="D11" s="39"/>
      <c r="E11" s="39"/>
      <c r="F11" s="39"/>
      <c r="G11" s="39"/>
      <c r="H11" s="39"/>
      <c r="I11" s="39"/>
    </row>
    <row r="12" spans="1:10" ht="15.75" x14ac:dyDescent="0.25">
      <c r="A12" s="62"/>
      <c r="B12" s="50" t="s">
        <v>11</v>
      </c>
      <c r="C12" s="39">
        <v>9</v>
      </c>
      <c r="D12" s="39">
        <v>37.200000000000003</v>
      </c>
      <c r="E12" s="39">
        <v>6</v>
      </c>
      <c r="F12" s="39">
        <v>108.6</v>
      </c>
      <c r="G12" s="39">
        <v>5</v>
      </c>
      <c r="H12" s="39">
        <v>84.4</v>
      </c>
      <c r="I12" s="39">
        <f>D12+F12+H12</f>
        <v>230.20000000000002</v>
      </c>
    </row>
    <row r="13" spans="1:10" ht="15.75" x14ac:dyDescent="0.25">
      <c r="A13" s="62"/>
      <c r="B13" s="50" t="s">
        <v>12</v>
      </c>
      <c r="C13" s="39">
        <v>1</v>
      </c>
      <c r="D13" s="39">
        <v>14.5</v>
      </c>
      <c r="E13" s="39">
        <v>3</v>
      </c>
      <c r="F13" s="39">
        <v>58.7</v>
      </c>
      <c r="G13" s="39">
        <v>2</v>
      </c>
      <c r="H13" s="39">
        <v>29.5</v>
      </c>
      <c r="I13" s="39">
        <f>D13+F13+H13</f>
        <v>102.7</v>
      </c>
    </row>
    <row r="14" spans="1:10" x14ac:dyDescent="0.25">
      <c r="A14" s="51">
        <v>3</v>
      </c>
      <c r="B14" s="52" t="s">
        <v>23</v>
      </c>
      <c r="C14" s="39"/>
      <c r="D14" s="39"/>
      <c r="E14" s="39"/>
      <c r="F14" s="39"/>
      <c r="G14" s="39"/>
      <c r="H14" s="39"/>
      <c r="I14" s="39"/>
    </row>
    <row r="15" spans="1:10" ht="15.75" x14ac:dyDescent="0.25">
      <c r="A15" s="62"/>
      <c r="B15" s="50" t="s">
        <v>11</v>
      </c>
      <c r="C15" s="39">
        <v>2</v>
      </c>
      <c r="D15" s="39">
        <v>36</v>
      </c>
      <c r="E15" s="39">
        <v>0</v>
      </c>
      <c r="F15" s="39">
        <v>0</v>
      </c>
      <c r="G15" s="39">
        <v>0</v>
      </c>
      <c r="H15" s="39">
        <v>0</v>
      </c>
      <c r="I15" s="39">
        <f>D15+F15+H15</f>
        <v>36</v>
      </c>
    </row>
    <row r="16" spans="1:10" ht="15.75" x14ac:dyDescent="0.25">
      <c r="A16" s="62"/>
      <c r="B16" s="50" t="s">
        <v>12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f>SUM(C16:H16)</f>
        <v>0</v>
      </c>
    </row>
    <row r="17" spans="1:9" x14ac:dyDescent="0.25">
      <c r="A17" s="51">
        <v>4</v>
      </c>
      <c r="B17" s="52" t="s">
        <v>13</v>
      </c>
      <c r="C17" s="39"/>
      <c r="D17" s="39"/>
      <c r="E17" s="39"/>
      <c r="F17" s="39"/>
      <c r="G17" s="39"/>
      <c r="H17" s="39"/>
      <c r="I17" s="39"/>
    </row>
    <row r="18" spans="1:9" ht="15.75" x14ac:dyDescent="0.25">
      <c r="A18" s="62"/>
      <c r="B18" s="50" t="s">
        <v>11</v>
      </c>
      <c r="C18" s="39">
        <v>3</v>
      </c>
      <c r="D18" s="39">
        <v>0</v>
      </c>
      <c r="E18" s="39">
        <v>0</v>
      </c>
      <c r="F18" s="39">
        <v>0</v>
      </c>
      <c r="G18" s="39">
        <v>1</v>
      </c>
      <c r="H18" s="39">
        <v>18</v>
      </c>
      <c r="I18" s="39">
        <f>SUM(H18:H18)</f>
        <v>18</v>
      </c>
    </row>
    <row r="19" spans="1:9" ht="15.75" x14ac:dyDescent="0.25">
      <c r="A19" s="62"/>
      <c r="B19" s="50" t="s">
        <v>12</v>
      </c>
      <c r="C19" s="39">
        <v>0</v>
      </c>
      <c r="D19" s="39">
        <v>0</v>
      </c>
      <c r="E19" s="39">
        <v>0</v>
      </c>
      <c r="F19" s="39">
        <v>0</v>
      </c>
      <c r="G19" s="39">
        <v>1</v>
      </c>
      <c r="H19" s="39">
        <v>14.5</v>
      </c>
      <c r="I19" s="39">
        <f>SUM(H19:H19)</f>
        <v>14.5</v>
      </c>
    </row>
    <row r="20" spans="1:9" x14ac:dyDescent="0.25">
      <c r="A20" s="51">
        <v>5</v>
      </c>
      <c r="B20" s="52" t="s">
        <v>14</v>
      </c>
      <c r="C20" s="39"/>
      <c r="D20" s="39"/>
      <c r="E20" s="39"/>
      <c r="F20" s="39"/>
      <c r="G20" s="39"/>
      <c r="H20" s="39"/>
      <c r="I20" s="39"/>
    </row>
    <row r="21" spans="1:9" ht="15.75" x14ac:dyDescent="0.25">
      <c r="A21" s="62"/>
      <c r="B21" s="50" t="s">
        <v>11</v>
      </c>
      <c r="C21" s="39">
        <v>4</v>
      </c>
      <c r="D21" s="39">
        <v>0</v>
      </c>
      <c r="E21" s="39">
        <v>1</v>
      </c>
      <c r="F21" s="39">
        <v>18.600000000000001</v>
      </c>
      <c r="G21" s="39">
        <v>2</v>
      </c>
      <c r="H21" s="39">
        <v>37.200000000000003</v>
      </c>
      <c r="I21" s="39">
        <f>F21+H21</f>
        <v>55.800000000000004</v>
      </c>
    </row>
    <row r="22" spans="1:9" ht="15.75" x14ac:dyDescent="0.25">
      <c r="A22" s="62"/>
      <c r="B22" s="50" t="s">
        <v>12</v>
      </c>
      <c r="C22" s="39">
        <v>0</v>
      </c>
      <c r="D22" s="39">
        <v>0</v>
      </c>
      <c r="E22" s="39">
        <v>0</v>
      </c>
      <c r="F22" s="39">
        <v>0</v>
      </c>
      <c r="G22" s="39">
        <v>1</v>
      </c>
      <c r="H22" s="39">
        <v>18.600000000000001</v>
      </c>
      <c r="I22" s="39">
        <f>H22</f>
        <v>18.600000000000001</v>
      </c>
    </row>
    <row r="23" spans="1:9" x14ac:dyDescent="0.25">
      <c r="A23" s="51">
        <v>6</v>
      </c>
      <c r="B23" s="52" t="s">
        <v>15</v>
      </c>
      <c r="C23" s="39"/>
      <c r="D23" s="39"/>
      <c r="E23" s="39"/>
      <c r="F23" s="39"/>
      <c r="G23" s="39"/>
      <c r="H23" s="39"/>
      <c r="I23" s="39"/>
    </row>
    <row r="24" spans="1:9" ht="15.75" x14ac:dyDescent="0.25">
      <c r="A24" s="62"/>
      <c r="B24" s="50" t="s">
        <v>11</v>
      </c>
      <c r="C24" s="39">
        <v>3</v>
      </c>
      <c r="D24" s="39">
        <v>0</v>
      </c>
      <c r="E24" s="39">
        <v>2</v>
      </c>
      <c r="F24" s="39">
        <v>25.8</v>
      </c>
      <c r="G24" s="39">
        <v>1</v>
      </c>
      <c r="H24" s="39">
        <v>18.600000000000001</v>
      </c>
      <c r="I24" s="39">
        <f>F24+H24</f>
        <v>44.400000000000006</v>
      </c>
    </row>
    <row r="25" spans="1:9" ht="15.75" x14ac:dyDescent="0.25">
      <c r="A25" s="62"/>
      <c r="B25" s="50" t="s">
        <v>12</v>
      </c>
      <c r="C25" s="39">
        <v>0</v>
      </c>
      <c r="D25" s="39">
        <v>0</v>
      </c>
      <c r="E25" s="39">
        <v>0</v>
      </c>
      <c r="F25" s="39">
        <v>0</v>
      </c>
      <c r="G25" s="39">
        <v>1</v>
      </c>
      <c r="H25" s="39">
        <v>15.2</v>
      </c>
      <c r="I25" s="39">
        <f>H25</f>
        <v>15.2</v>
      </c>
    </row>
    <row r="26" spans="1:9" x14ac:dyDescent="0.25">
      <c r="A26" s="51">
        <v>7</v>
      </c>
      <c r="B26" s="51" t="s">
        <v>16</v>
      </c>
      <c r="C26" s="39"/>
      <c r="D26" s="39"/>
      <c r="E26" s="39"/>
      <c r="F26" s="39"/>
      <c r="G26" s="39"/>
      <c r="H26" s="39"/>
      <c r="I26" s="39"/>
    </row>
    <row r="27" spans="1:9" ht="15.75" x14ac:dyDescent="0.25">
      <c r="A27" s="62"/>
      <c r="B27" s="50" t="s">
        <v>11</v>
      </c>
      <c r="C27" s="39">
        <v>0</v>
      </c>
      <c r="D27" s="39">
        <v>0</v>
      </c>
      <c r="E27" s="39">
        <v>0</v>
      </c>
      <c r="F27" s="39">
        <v>0</v>
      </c>
      <c r="G27" s="39">
        <v>1</v>
      </c>
      <c r="H27" s="39">
        <v>18</v>
      </c>
      <c r="I27" s="39">
        <f>D27+F27+H27</f>
        <v>18</v>
      </c>
    </row>
    <row r="28" spans="1:9" ht="15.75" x14ac:dyDescent="0.25">
      <c r="A28" s="62"/>
      <c r="B28" s="50" t="s">
        <v>12</v>
      </c>
      <c r="C28" s="39">
        <v>0</v>
      </c>
      <c r="D28" s="39">
        <v>0</v>
      </c>
      <c r="E28" s="39">
        <v>1</v>
      </c>
      <c r="F28" s="39">
        <v>18.100000000000001</v>
      </c>
      <c r="G28" s="39">
        <v>0</v>
      </c>
      <c r="H28" s="39">
        <v>0</v>
      </c>
      <c r="I28" s="39">
        <f>D28+F28+H28</f>
        <v>18.100000000000001</v>
      </c>
    </row>
    <row r="29" spans="1:9" x14ac:dyDescent="0.25">
      <c r="A29" s="51">
        <v>8</v>
      </c>
      <c r="B29" s="64" t="s">
        <v>17</v>
      </c>
      <c r="C29" s="39"/>
      <c r="D29" s="39"/>
      <c r="E29" s="39"/>
      <c r="F29" s="39"/>
      <c r="G29" s="39"/>
      <c r="H29" s="39"/>
      <c r="I29" s="39"/>
    </row>
    <row r="30" spans="1:9" ht="15.75" x14ac:dyDescent="0.25">
      <c r="A30" s="62"/>
      <c r="B30" s="50" t="s">
        <v>11</v>
      </c>
      <c r="C30" s="39">
        <v>2</v>
      </c>
      <c r="D30" s="39">
        <v>18.5</v>
      </c>
      <c r="E30" s="39">
        <v>1</v>
      </c>
      <c r="F30" s="39">
        <v>18.53</v>
      </c>
      <c r="G30" s="39">
        <v>1</v>
      </c>
      <c r="H30" s="39">
        <v>15.5</v>
      </c>
      <c r="I30" s="39">
        <f>D30+F30+H30</f>
        <v>52.53</v>
      </c>
    </row>
    <row r="31" spans="1:9" ht="15.75" x14ac:dyDescent="0.25">
      <c r="A31" s="62"/>
      <c r="B31" s="50" t="s">
        <v>12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f>D31+F31+H31</f>
        <v>0</v>
      </c>
    </row>
    <row r="32" spans="1:9" x14ac:dyDescent="0.25">
      <c r="A32" s="62">
        <v>9</v>
      </c>
      <c r="B32" s="51" t="s">
        <v>18</v>
      </c>
      <c r="C32" s="39"/>
      <c r="D32" s="39"/>
      <c r="E32" s="39"/>
      <c r="F32" s="39"/>
      <c r="G32" s="39"/>
      <c r="H32" s="39"/>
      <c r="I32" s="39"/>
    </row>
    <row r="33" spans="1:9" ht="15.75" x14ac:dyDescent="0.25">
      <c r="A33" s="62"/>
      <c r="B33" s="50" t="s">
        <v>11</v>
      </c>
      <c r="C33" s="39">
        <v>6</v>
      </c>
      <c r="D33" s="39">
        <v>63</v>
      </c>
      <c r="E33" s="39">
        <v>5</v>
      </c>
      <c r="F33" s="39">
        <v>90.4</v>
      </c>
      <c r="G33" s="39">
        <v>11</v>
      </c>
      <c r="H33" s="39">
        <v>195.8</v>
      </c>
      <c r="I33" s="39">
        <f>D33+F33+H33</f>
        <v>349.20000000000005</v>
      </c>
    </row>
    <row r="34" spans="1:9" ht="15.75" x14ac:dyDescent="0.25">
      <c r="A34" s="62"/>
      <c r="B34" s="50" t="s">
        <v>12</v>
      </c>
      <c r="C34" s="39">
        <v>1</v>
      </c>
      <c r="D34" s="39">
        <v>14.5</v>
      </c>
      <c r="E34" s="39">
        <v>2</v>
      </c>
      <c r="F34" s="39">
        <v>14.5</v>
      </c>
      <c r="G34" s="39">
        <v>2</v>
      </c>
      <c r="H34" s="39">
        <v>29</v>
      </c>
      <c r="I34" s="39">
        <f>D34+F34+H34</f>
        <v>58</v>
      </c>
    </row>
    <row r="35" spans="1:9" x14ac:dyDescent="0.25">
      <c r="A35" s="51">
        <v>10</v>
      </c>
      <c r="B35" s="52" t="s">
        <v>19</v>
      </c>
      <c r="C35" s="39"/>
      <c r="D35" s="39"/>
      <c r="E35" s="39"/>
      <c r="F35" s="39"/>
      <c r="G35" s="39"/>
      <c r="H35" s="39"/>
      <c r="I35" s="39"/>
    </row>
    <row r="36" spans="1:9" ht="15.75" x14ac:dyDescent="0.25">
      <c r="A36" s="62"/>
      <c r="B36" s="50" t="s">
        <v>11</v>
      </c>
      <c r="C36" s="39">
        <v>12</v>
      </c>
      <c r="D36" s="39">
        <v>94.55</v>
      </c>
      <c r="E36" s="39">
        <v>14</v>
      </c>
      <c r="F36" s="39">
        <v>107.7</v>
      </c>
      <c r="G36" s="39">
        <v>6</v>
      </c>
      <c r="H36" s="39">
        <v>84.6</v>
      </c>
      <c r="I36" s="39">
        <f>D36+F36+H36</f>
        <v>286.85000000000002</v>
      </c>
    </row>
    <row r="37" spans="1:9" ht="15.75" x14ac:dyDescent="0.25">
      <c r="A37" s="62"/>
      <c r="B37" s="50" t="s">
        <v>12</v>
      </c>
      <c r="C37" s="39">
        <v>1</v>
      </c>
      <c r="D37" s="39">
        <v>7.2</v>
      </c>
      <c r="E37" s="39">
        <v>1</v>
      </c>
      <c r="F37" s="39">
        <v>6.7</v>
      </c>
      <c r="G37" s="39">
        <v>4</v>
      </c>
      <c r="H37" s="39">
        <v>24.15</v>
      </c>
      <c r="I37" s="39">
        <f>D37+F37+H37</f>
        <v>38.049999999999997</v>
      </c>
    </row>
    <row r="38" spans="1:9" x14ac:dyDescent="0.25">
      <c r="A38" s="51">
        <v>11</v>
      </c>
      <c r="B38" s="51" t="s">
        <v>20</v>
      </c>
      <c r="C38" s="39"/>
      <c r="D38" s="39"/>
      <c r="E38" s="39"/>
      <c r="F38" s="39"/>
      <c r="G38" s="39"/>
      <c r="H38" s="39"/>
      <c r="I38" s="39"/>
    </row>
    <row r="39" spans="1:9" ht="15.75" x14ac:dyDescent="0.25">
      <c r="A39" s="62"/>
      <c r="B39" s="50" t="s">
        <v>11</v>
      </c>
      <c r="C39" s="39">
        <v>1</v>
      </c>
      <c r="D39" s="39">
        <v>0</v>
      </c>
      <c r="E39" s="39">
        <v>3</v>
      </c>
      <c r="F39" s="39">
        <v>46.6</v>
      </c>
      <c r="G39" s="39">
        <v>2</v>
      </c>
      <c r="H39" s="39">
        <v>37.200000000000003</v>
      </c>
      <c r="I39" s="39">
        <f>D39+F39+H39</f>
        <v>83.800000000000011</v>
      </c>
    </row>
    <row r="40" spans="1:9" ht="15.75" x14ac:dyDescent="0.25">
      <c r="A40" s="62"/>
      <c r="B40" s="50" t="s">
        <v>12</v>
      </c>
      <c r="C40" s="39">
        <v>0</v>
      </c>
      <c r="D40" s="39">
        <v>0</v>
      </c>
      <c r="E40" s="39">
        <v>0</v>
      </c>
      <c r="F40" s="39">
        <v>0</v>
      </c>
      <c r="G40" s="39">
        <v>1</v>
      </c>
      <c r="H40" s="39">
        <v>17.75</v>
      </c>
      <c r="I40" s="39">
        <f>D40+F40+H40</f>
        <v>17.75</v>
      </c>
    </row>
    <row r="41" spans="1:9" x14ac:dyDescent="0.25">
      <c r="A41" s="51">
        <v>12</v>
      </c>
      <c r="B41" s="51" t="s">
        <v>21</v>
      </c>
      <c r="C41" s="39"/>
      <c r="D41" s="39"/>
      <c r="E41" s="39"/>
      <c r="F41" s="39"/>
      <c r="G41" s="39"/>
      <c r="H41" s="39"/>
      <c r="I41" s="39"/>
    </row>
    <row r="42" spans="1:9" ht="15.75" x14ac:dyDescent="0.25">
      <c r="A42" s="62"/>
      <c r="B42" s="50" t="s">
        <v>11</v>
      </c>
      <c r="C42" s="39">
        <v>0</v>
      </c>
      <c r="D42" s="39">
        <v>0</v>
      </c>
      <c r="E42" s="39">
        <v>1</v>
      </c>
      <c r="F42" s="39">
        <v>18</v>
      </c>
      <c r="G42" s="39">
        <v>1</v>
      </c>
      <c r="H42" s="39">
        <v>18</v>
      </c>
      <c r="I42" s="39">
        <f>D42+F42+H42</f>
        <v>36</v>
      </c>
    </row>
    <row r="43" spans="1:9" ht="15.75" x14ac:dyDescent="0.25">
      <c r="A43" s="62"/>
      <c r="B43" s="50" t="s">
        <v>12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f>D43+F43+H43</f>
        <v>0</v>
      </c>
    </row>
    <row r="44" spans="1:9" x14ac:dyDescent="0.25">
      <c r="A44" s="51">
        <v>13</v>
      </c>
      <c r="B44" s="51" t="s">
        <v>24</v>
      </c>
      <c r="C44" s="39"/>
      <c r="D44" s="39"/>
      <c r="E44" s="39"/>
      <c r="F44" s="39"/>
      <c r="G44" s="39"/>
      <c r="H44" s="39"/>
      <c r="I44" s="39"/>
    </row>
    <row r="45" spans="1:9" ht="15.75" x14ac:dyDescent="0.25">
      <c r="A45" s="62"/>
      <c r="B45" s="50" t="s">
        <v>11</v>
      </c>
      <c r="C45" s="39">
        <v>4</v>
      </c>
      <c r="D45" s="39">
        <v>0</v>
      </c>
      <c r="E45" s="39">
        <v>2</v>
      </c>
      <c r="F45" s="39">
        <v>36</v>
      </c>
      <c r="G45" s="39">
        <v>0</v>
      </c>
      <c r="H45" s="39">
        <v>0</v>
      </c>
      <c r="I45" s="39">
        <f>D45+F45+H45</f>
        <v>36</v>
      </c>
    </row>
    <row r="46" spans="1:9" ht="15.75" x14ac:dyDescent="0.25">
      <c r="A46" s="62"/>
      <c r="B46" s="50" t="s">
        <v>12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f>D46+F46+H46</f>
        <v>0</v>
      </c>
    </row>
    <row r="47" spans="1:9" x14ac:dyDescent="0.25">
      <c r="A47" s="51">
        <v>14</v>
      </c>
      <c r="B47" s="51" t="s">
        <v>25</v>
      </c>
      <c r="C47" s="39"/>
      <c r="D47" s="39"/>
      <c r="E47" s="39"/>
      <c r="F47" s="39"/>
      <c r="G47" s="39"/>
      <c r="H47" s="39"/>
      <c r="I47" s="39"/>
    </row>
    <row r="48" spans="1:9" ht="15.75" x14ac:dyDescent="0.25">
      <c r="A48" s="62"/>
      <c r="B48" s="50" t="s">
        <v>11</v>
      </c>
      <c r="C48" s="39">
        <v>0</v>
      </c>
      <c r="D48" s="39">
        <v>0</v>
      </c>
      <c r="E48" s="39">
        <v>5</v>
      </c>
      <c r="F48" s="39">
        <v>90.6</v>
      </c>
      <c r="G48" s="39">
        <v>4</v>
      </c>
      <c r="H48" s="39">
        <v>72</v>
      </c>
      <c r="I48" s="39">
        <f>D48+F48+H48</f>
        <v>162.6</v>
      </c>
    </row>
    <row r="49" spans="1:9" ht="15.75" x14ac:dyDescent="0.25">
      <c r="A49" s="62"/>
      <c r="B49" s="50" t="s">
        <v>12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f>D49+F49+H49</f>
        <v>0</v>
      </c>
    </row>
    <row r="50" spans="1:9" ht="15.75" x14ac:dyDescent="0.25">
      <c r="A50" s="51">
        <v>15</v>
      </c>
      <c r="B50" s="61" t="s">
        <v>28</v>
      </c>
      <c r="C50" s="39"/>
      <c r="D50" s="39"/>
      <c r="E50" s="39"/>
      <c r="F50" s="39"/>
      <c r="G50" s="39"/>
      <c r="H50" s="39"/>
      <c r="I50" s="39"/>
    </row>
    <row r="51" spans="1:9" ht="15.75" x14ac:dyDescent="0.25">
      <c r="A51" s="62"/>
      <c r="B51" s="50" t="s">
        <v>11</v>
      </c>
      <c r="C51" s="39">
        <v>10</v>
      </c>
      <c r="D51" s="39">
        <v>255.6</v>
      </c>
      <c r="E51" s="39">
        <v>10</v>
      </c>
      <c r="F51" s="39">
        <v>400.3</v>
      </c>
      <c r="G51" s="39">
        <v>12</v>
      </c>
      <c r="H51" s="39">
        <v>331.5</v>
      </c>
      <c r="I51" s="39">
        <f>D51+F51+H51</f>
        <v>987.4</v>
      </c>
    </row>
    <row r="52" spans="1:9" ht="15.75" x14ac:dyDescent="0.25">
      <c r="A52" s="62"/>
      <c r="B52" s="50" t="s">
        <v>12</v>
      </c>
      <c r="C52" s="39">
        <v>1</v>
      </c>
      <c r="D52" s="39">
        <v>0</v>
      </c>
      <c r="E52" s="39">
        <v>1</v>
      </c>
      <c r="F52" s="39">
        <v>14.5</v>
      </c>
      <c r="G52" s="39">
        <v>0</v>
      </c>
      <c r="H52" s="39">
        <v>0</v>
      </c>
      <c r="I52" s="39"/>
    </row>
    <row r="53" spans="1:9" ht="15.75" x14ac:dyDescent="0.25">
      <c r="A53" s="51">
        <v>16</v>
      </c>
      <c r="B53" s="61" t="s">
        <v>44</v>
      </c>
      <c r="C53" s="39"/>
      <c r="D53" s="39"/>
      <c r="E53" s="39"/>
      <c r="F53" s="39"/>
      <c r="G53" s="39"/>
      <c r="H53" s="39"/>
      <c r="I53" s="39"/>
    </row>
    <row r="54" spans="1:9" ht="15.75" x14ac:dyDescent="0.25">
      <c r="A54" s="62"/>
      <c r="B54" s="50" t="s">
        <v>11</v>
      </c>
      <c r="C54" s="39">
        <v>1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/>
    </row>
    <row r="55" spans="1:9" ht="15.75" x14ac:dyDescent="0.25">
      <c r="A55" s="62"/>
      <c r="B55" s="50" t="s">
        <v>12</v>
      </c>
      <c r="C55" s="40">
        <v>0</v>
      </c>
      <c r="D55" s="40">
        <v>0</v>
      </c>
      <c r="E55" s="40">
        <v>0</v>
      </c>
      <c r="F55" s="40">
        <v>0</v>
      </c>
      <c r="G55" s="40">
        <v>0</v>
      </c>
      <c r="H55" s="40">
        <v>0</v>
      </c>
      <c r="I55" s="39"/>
    </row>
    <row r="56" spans="1:9" s="3" customFormat="1" ht="15.75" x14ac:dyDescent="0.2">
      <c r="A56" s="51"/>
      <c r="B56" s="61" t="s">
        <v>49</v>
      </c>
      <c r="C56" s="38"/>
      <c r="D56" s="38">
        <f>SUM(D9:D55)</f>
        <v>596.25</v>
      </c>
      <c r="E56" s="38"/>
      <c r="F56" s="38">
        <f>SUM(F9:F55)</f>
        <v>1128.23</v>
      </c>
      <c r="G56" s="38"/>
      <c r="H56" s="38">
        <f>SUM(H9:H55)</f>
        <v>1133.5</v>
      </c>
      <c r="I56" s="48">
        <f>SUM(I9:I55)</f>
        <v>2843.48</v>
      </c>
    </row>
    <row r="57" spans="1:9" x14ac:dyDescent="0.25">
      <c r="A57" s="63"/>
      <c r="B57" s="63"/>
      <c r="C57" s="46"/>
      <c r="D57" s="46"/>
      <c r="E57" s="46"/>
      <c r="F57" s="46"/>
      <c r="G57" s="46"/>
      <c r="H57" s="46"/>
      <c r="I57" s="47"/>
    </row>
  </sheetData>
  <mergeCells count="8">
    <mergeCell ref="A1:I1"/>
    <mergeCell ref="A2:I2"/>
    <mergeCell ref="I4:I5"/>
    <mergeCell ref="A4:A5"/>
    <mergeCell ref="B4:B5"/>
    <mergeCell ref="C4:D4"/>
    <mergeCell ref="E4:F4"/>
    <mergeCell ref="G4:H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4E7ED-EB40-499E-B3F8-C9D36BB595AE}">
  <dimension ref="A1:N20"/>
  <sheetViews>
    <sheetView tabSelected="1" topLeftCell="B10" zoomScale="120" zoomScaleNormal="120" workbookViewId="0">
      <selection activeCell="H18" sqref="H18:J18"/>
    </sheetView>
  </sheetViews>
  <sheetFormatPr defaultColWidth="9.140625" defaultRowHeight="15" x14ac:dyDescent="0.25"/>
  <cols>
    <col min="1" max="1" width="5.42578125" style="4" customWidth="1"/>
    <col min="2" max="2" width="29.140625" style="4" customWidth="1"/>
    <col min="3" max="3" width="24" style="4" customWidth="1"/>
    <col min="4" max="4" width="13" style="4" customWidth="1"/>
    <col min="5" max="5" width="14.85546875" style="4" customWidth="1"/>
    <col min="6" max="6" width="13.7109375" style="4" customWidth="1"/>
    <col min="7" max="7" width="14" style="4" customWidth="1"/>
    <col min="8" max="8" width="13.85546875" style="4" customWidth="1"/>
    <col min="9" max="9" width="9.140625" style="4"/>
    <col min="10" max="11" width="12.42578125" style="4" bestFit="1" customWidth="1"/>
    <col min="12" max="16384" width="9.140625" style="4"/>
  </cols>
  <sheetData>
    <row r="1" spans="1:14" x14ac:dyDescent="0.25">
      <c r="F1" s="81"/>
      <c r="G1" s="81"/>
    </row>
    <row r="2" spans="1:14" ht="18.75" customHeight="1" x14ac:dyDescent="0.25">
      <c r="A2" s="76" t="s">
        <v>29</v>
      </c>
      <c r="B2" s="76"/>
      <c r="C2" s="76"/>
      <c r="D2" s="76"/>
      <c r="E2" s="76"/>
      <c r="F2" s="76"/>
      <c r="G2" s="76"/>
      <c r="H2" s="76"/>
      <c r="I2" s="76"/>
    </row>
    <row r="3" spans="1:14" ht="18.75" customHeight="1" x14ac:dyDescent="0.3">
      <c r="A3" s="86"/>
      <c r="B3" s="86"/>
      <c r="C3" s="86"/>
      <c r="D3" s="86"/>
      <c r="E3" s="86"/>
      <c r="F3" s="86"/>
      <c r="G3" s="86"/>
      <c r="H3" s="86"/>
      <c r="I3" s="86"/>
    </row>
    <row r="4" spans="1:14" ht="15.75" x14ac:dyDescent="0.25">
      <c r="A4" s="82"/>
      <c r="B4" s="82"/>
      <c r="C4" s="82"/>
      <c r="D4" s="82"/>
      <c r="E4" s="5"/>
      <c r="F4" s="5"/>
      <c r="G4" s="5"/>
    </row>
    <row r="5" spans="1:14" ht="15" customHeight="1" x14ac:dyDescent="0.25">
      <c r="A5" s="6"/>
      <c r="B5" s="7"/>
      <c r="C5" s="77" t="s">
        <v>48</v>
      </c>
      <c r="D5" s="77"/>
      <c r="E5" s="77"/>
      <c r="F5" s="77"/>
      <c r="G5" s="77"/>
      <c r="H5" s="77"/>
      <c r="I5" s="77"/>
    </row>
    <row r="6" spans="1:14" ht="15.75" customHeight="1" x14ac:dyDescent="0.25">
      <c r="A6" s="83" t="s">
        <v>1</v>
      </c>
      <c r="B6" s="85" t="s">
        <v>30</v>
      </c>
      <c r="C6" s="85" t="s">
        <v>31</v>
      </c>
      <c r="D6" s="78" t="s">
        <v>32</v>
      </c>
      <c r="E6" s="78" t="s">
        <v>47</v>
      </c>
      <c r="F6" s="78"/>
      <c r="G6" s="78"/>
      <c r="H6" s="25"/>
      <c r="I6" s="26"/>
    </row>
    <row r="7" spans="1:14" ht="86.25" x14ac:dyDescent="0.25">
      <c r="A7" s="84"/>
      <c r="B7" s="85"/>
      <c r="C7" s="85"/>
      <c r="D7" s="78"/>
      <c r="E7" s="42" t="s">
        <v>33</v>
      </c>
      <c r="F7" s="42" t="s">
        <v>34</v>
      </c>
      <c r="G7" s="8" t="s">
        <v>36</v>
      </c>
      <c r="H7" s="42" t="s">
        <v>35</v>
      </c>
      <c r="I7" s="41"/>
    </row>
    <row r="8" spans="1:14" ht="15.75" x14ac:dyDescent="0.25">
      <c r="A8" s="9" t="s">
        <v>37</v>
      </c>
      <c r="B8" s="43" t="s">
        <v>26</v>
      </c>
      <c r="C8" s="44"/>
      <c r="D8" s="45">
        <f>SUM(E8:H8)</f>
        <v>4078</v>
      </c>
      <c r="E8" s="45">
        <f>SUM(E9:E15)</f>
        <v>2845.2000000000003</v>
      </c>
      <c r="F8" s="45">
        <f>SUM(F9:F15)</f>
        <v>489.36</v>
      </c>
      <c r="G8" s="45">
        <f>SUM(G9:G15)</f>
        <v>326.24</v>
      </c>
      <c r="H8" s="66">
        <f>SUM(H9:H11)</f>
        <v>417.2</v>
      </c>
      <c r="I8" s="27"/>
    </row>
    <row r="9" spans="1:14" ht="47.25" x14ac:dyDescent="0.25">
      <c r="A9" s="10">
        <v>1</v>
      </c>
      <c r="B9" s="11" t="s">
        <v>38</v>
      </c>
      <c r="C9" s="12" t="s">
        <v>52</v>
      </c>
      <c r="D9" s="13">
        <f>20*75</f>
        <v>1500</v>
      </c>
      <c r="E9" s="13">
        <f>D9*60%</f>
        <v>900</v>
      </c>
      <c r="F9" s="13">
        <f t="shared" ref="F9:F15" si="0">D9*12%</f>
        <v>180</v>
      </c>
      <c r="G9" s="13">
        <f t="shared" ref="G9:G15" si="1">D9*8%</f>
        <v>120</v>
      </c>
      <c r="H9" s="25">
        <f>D9*20%</f>
        <v>300</v>
      </c>
      <c r="I9" s="27"/>
    </row>
    <row r="10" spans="1:14" ht="47.25" x14ac:dyDescent="0.25">
      <c r="A10" s="14">
        <v>2</v>
      </c>
      <c r="B10" s="11" t="s">
        <v>39</v>
      </c>
      <c r="C10" s="12" t="s">
        <v>53</v>
      </c>
      <c r="D10" s="13">
        <f>2*23</f>
        <v>46</v>
      </c>
      <c r="E10" s="13">
        <f>D10*60%</f>
        <v>27.599999999999998</v>
      </c>
      <c r="F10" s="13">
        <f t="shared" si="0"/>
        <v>5.52</v>
      </c>
      <c r="G10" s="13">
        <f t="shared" si="1"/>
        <v>3.68</v>
      </c>
      <c r="H10" s="65">
        <f>D10*20%</f>
        <v>9.2000000000000011</v>
      </c>
      <c r="I10" s="27"/>
    </row>
    <row r="11" spans="1:14" ht="31.5" x14ac:dyDescent="0.25">
      <c r="A11" s="10">
        <v>3</v>
      </c>
      <c r="B11" s="16" t="s">
        <v>40</v>
      </c>
      <c r="C11" s="17" t="s">
        <v>54</v>
      </c>
      <c r="D11" s="13">
        <f>12*45</f>
        <v>540</v>
      </c>
      <c r="E11" s="13">
        <f>D11*60%</f>
        <v>324</v>
      </c>
      <c r="F11" s="13">
        <f t="shared" si="0"/>
        <v>64.8</v>
      </c>
      <c r="G11" s="13">
        <f t="shared" si="1"/>
        <v>43.2</v>
      </c>
      <c r="H11" s="25">
        <f>D11*20%</f>
        <v>108</v>
      </c>
      <c r="I11" s="27"/>
    </row>
    <row r="12" spans="1:14" ht="47.25" x14ac:dyDescent="0.25">
      <c r="A12" s="14">
        <v>4</v>
      </c>
      <c r="B12" s="18" t="s">
        <v>41</v>
      </c>
      <c r="C12" s="17" t="s">
        <v>55</v>
      </c>
      <c r="D12" s="13">
        <f>54*30</f>
        <v>1620</v>
      </c>
      <c r="E12" s="13">
        <f>D12*80%</f>
        <v>1296</v>
      </c>
      <c r="F12" s="13">
        <f t="shared" si="0"/>
        <v>194.4</v>
      </c>
      <c r="G12" s="24">
        <f t="shared" si="1"/>
        <v>129.6</v>
      </c>
      <c r="H12" s="28" t="s">
        <v>42</v>
      </c>
      <c r="I12" s="27"/>
      <c r="N12" s="4">
        <v>0</v>
      </c>
    </row>
    <row r="13" spans="1:14" ht="31.5" x14ac:dyDescent="0.25">
      <c r="A13" s="10">
        <v>5</v>
      </c>
      <c r="B13" s="19" t="s">
        <v>43</v>
      </c>
      <c r="C13" s="20" t="s">
        <v>57</v>
      </c>
      <c r="D13" s="15">
        <f>12*18</f>
        <v>216</v>
      </c>
      <c r="E13" s="15">
        <f>D13*80%</f>
        <v>172.8</v>
      </c>
      <c r="F13" s="15">
        <f t="shared" si="0"/>
        <v>25.919999999999998</v>
      </c>
      <c r="G13" s="23">
        <f t="shared" si="1"/>
        <v>17.28</v>
      </c>
      <c r="H13" s="29" t="s">
        <v>42</v>
      </c>
      <c r="I13" s="27"/>
    </row>
    <row r="14" spans="1:14" ht="47.25" x14ac:dyDescent="0.25">
      <c r="A14" s="10"/>
      <c r="B14" s="19" t="s">
        <v>45</v>
      </c>
      <c r="C14" s="20" t="s">
        <v>58</v>
      </c>
      <c r="D14" s="15">
        <f>9*9</f>
        <v>81</v>
      </c>
      <c r="E14" s="15">
        <f>D14*80%</f>
        <v>64.8</v>
      </c>
      <c r="F14" s="15">
        <f t="shared" si="0"/>
        <v>9.7199999999999989</v>
      </c>
      <c r="G14" s="23">
        <f t="shared" si="1"/>
        <v>6.48</v>
      </c>
      <c r="H14" s="29" t="s">
        <v>42</v>
      </c>
      <c r="I14" s="27"/>
      <c r="K14" s="67"/>
    </row>
    <row r="15" spans="1:14" ht="31.5" x14ac:dyDescent="0.25">
      <c r="A15" s="10"/>
      <c r="B15" s="19" t="s">
        <v>46</v>
      </c>
      <c r="C15" s="20" t="s">
        <v>56</v>
      </c>
      <c r="D15" s="15">
        <f>5*15</f>
        <v>75</v>
      </c>
      <c r="E15" s="15">
        <f>D15*80%</f>
        <v>60</v>
      </c>
      <c r="F15" s="15">
        <f t="shared" si="0"/>
        <v>9</v>
      </c>
      <c r="G15" s="23">
        <f t="shared" si="1"/>
        <v>6</v>
      </c>
      <c r="H15" s="29" t="s">
        <v>42</v>
      </c>
      <c r="I15" s="27"/>
    </row>
    <row r="16" spans="1:14" ht="15.75" x14ac:dyDescent="0.25">
      <c r="A16" s="30"/>
      <c r="B16" s="31"/>
      <c r="C16" s="32"/>
      <c r="D16" s="33"/>
      <c r="E16" s="33"/>
      <c r="F16" s="33"/>
      <c r="G16" s="33"/>
      <c r="H16" s="26"/>
      <c r="I16" s="26"/>
    </row>
    <row r="17" spans="1:10" ht="18.75" x14ac:dyDescent="0.3">
      <c r="A17" s="30"/>
      <c r="B17" s="79" t="s">
        <v>59</v>
      </c>
      <c r="C17" s="79"/>
      <c r="D17" s="79"/>
      <c r="E17" s="79"/>
      <c r="F17" s="79"/>
      <c r="G17" s="79"/>
      <c r="H17" s="79"/>
      <c r="I17" s="26"/>
    </row>
    <row r="18" spans="1:10" ht="18.75" x14ac:dyDescent="0.3">
      <c r="A18" s="21"/>
      <c r="B18" s="80"/>
      <c r="C18" s="80"/>
      <c r="D18" s="80"/>
      <c r="E18" s="80"/>
      <c r="F18" s="80"/>
      <c r="G18" s="80"/>
      <c r="J18" s="68"/>
    </row>
    <row r="19" spans="1:10" ht="18.75" x14ac:dyDescent="0.3">
      <c r="A19" s="21"/>
      <c r="B19" s="75"/>
      <c r="C19" s="75"/>
      <c r="D19" s="75"/>
      <c r="E19" s="75"/>
      <c r="F19" s="75"/>
      <c r="G19" s="75"/>
    </row>
    <row r="20" spans="1:10" ht="18.75" x14ac:dyDescent="0.3">
      <c r="A20" s="22"/>
      <c r="B20" s="75"/>
      <c r="C20" s="75"/>
      <c r="D20" s="75"/>
      <c r="E20" s="75"/>
      <c r="F20" s="75"/>
      <c r="G20" s="75"/>
    </row>
  </sheetData>
  <mergeCells count="14">
    <mergeCell ref="F1:G1"/>
    <mergeCell ref="A4:D4"/>
    <mergeCell ref="A6:A7"/>
    <mergeCell ref="B6:B7"/>
    <mergeCell ref="C6:C7"/>
    <mergeCell ref="A3:I3"/>
    <mergeCell ref="B20:G20"/>
    <mergeCell ref="A2:I2"/>
    <mergeCell ref="C5:I5"/>
    <mergeCell ref="D6:D7"/>
    <mergeCell ref="E6:G6"/>
    <mergeCell ref="B17:H17"/>
    <mergeCell ref="B18:G18"/>
    <mergeCell ref="B19:G19"/>
  </mergeCells>
  <phoneticPr fontId="17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bieu tk NQ 49</vt:lpstr>
      <vt:lpstr>Khái toán kinh phí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lastPrinted>2026-05-08T07:58:57Z</cp:lastPrinted>
  <dcterms:created xsi:type="dcterms:W3CDTF">2026-04-01T07:26:44Z</dcterms:created>
  <dcterms:modified xsi:type="dcterms:W3CDTF">2026-05-11T03:27:24Z</dcterms:modified>
</cp:coreProperties>
</file>